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3" activeTab="0"/>
  </bookViews>
  <sheets>
    <sheet name="FOAIE 1" sheetId="1" r:id="rId1"/>
  </sheets>
  <definedNames/>
  <calcPr fullCalcOnLoad="1"/>
</workbook>
</file>

<file path=xl/sharedStrings.xml><?xml version="1.0" encoding="utf-8"?>
<sst xmlns="http://schemas.openxmlformats.org/spreadsheetml/2006/main" count="91" uniqueCount="68">
  <si>
    <t>CASA DE ASIGURARI DE SANATATE TIMIS</t>
  </si>
  <si>
    <t>BIROU  PROGRAME  DE SANATATE SI EVALUARE FURNIZORI</t>
  </si>
  <si>
    <t>DENUMIRE PROGRAM / SUBPROGRAM</t>
  </si>
  <si>
    <t>IAN</t>
  </si>
  <si>
    <t>FEBR</t>
  </si>
  <si>
    <t>MART</t>
  </si>
  <si>
    <t>TRIM I</t>
  </si>
  <si>
    <t>APR</t>
  </si>
  <si>
    <t>MAI</t>
  </si>
  <si>
    <t>IUN</t>
  </si>
  <si>
    <t>TRIM II</t>
  </si>
  <si>
    <t>IUL</t>
  </si>
  <si>
    <t>AUG</t>
  </si>
  <si>
    <t>SEPT</t>
  </si>
  <si>
    <t>TRIM III</t>
  </si>
  <si>
    <t>OCT</t>
  </si>
  <si>
    <t>NOV</t>
  </si>
  <si>
    <t>DEC</t>
  </si>
  <si>
    <t>TRIM IV</t>
  </si>
  <si>
    <t>Spit.Clinic Judetean</t>
  </si>
  <si>
    <t>ENDOPROTEZARE</t>
  </si>
  <si>
    <t xml:space="preserve">de Urgenta  </t>
  </si>
  <si>
    <t>IMPLANT SEGMENT</t>
  </si>
  <si>
    <t>Timisoara</t>
  </si>
  <si>
    <t xml:space="preserve">CHIRURGIE SPINALA </t>
  </si>
  <si>
    <t>POMPE INSULINA</t>
  </si>
  <si>
    <t>SET POMPE INSULIN</t>
  </si>
  <si>
    <t>CHIRURG  VASCUL</t>
  </si>
  <si>
    <t>RECONSTR MAMAR</t>
  </si>
  <si>
    <t>TOTAL SPITAL</t>
  </si>
  <si>
    <t xml:space="preserve">Spit. Clinic Municipal </t>
  </si>
  <si>
    <t>IMPLANT COHLEAR</t>
  </si>
  <si>
    <t>de Urgenta Timisoara</t>
  </si>
  <si>
    <t>EPIDERM BULOASA</t>
  </si>
  <si>
    <t xml:space="preserve">Spit. Clinic L. Turcanu </t>
  </si>
  <si>
    <t>Institut de Boli</t>
  </si>
  <si>
    <t>DILATARE PERCUT</t>
  </si>
  <si>
    <t>Cardiovasculare</t>
  </si>
  <si>
    <t>PROCED ELECTROF</t>
  </si>
  <si>
    <t>STIMULAT CARD</t>
  </si>
  <si>
    <t>DEFIBRILATOARE</t>
  </si>
  <si>
    <t>RESINCRONIZARE</t>
  </si>
  <si>
    <t>CHIR CARDIOVASC</t>
  </si>
  <si>
    <t xml:space="preserve">Transplant </t>
  </si>
  <si>
    <t>Spital jebel</t>
  </si>
  <si>
    <t>SANAT MINTALA</t>
  </si>
  <si>
    <t>TOTAL</t>
  </si>
  <si>
    <t>EPDERM BULOASA</t>
  </si>
  <si>
    <t>DILAT PERCUTANA</t>
  </si>
  <si>
    <t xml:space="preserve">STIMULAT CARD </t>
  </si>
  <si>
    <t>CREDITE DE ANGAJAMENT APROBATE</t>
  </si>
  <si>
    <t xml:space="preserve">DEFIBRILATOARE </t>
  </si>
  <si>
    <t>CREDITE DE ANGAJAMENT CONTRACTATE</t>
  </si>
  <si>
    <t>DIFERENTA NECONTRACTATA</t>
  </si>
  <si>
    <t>CHIR CARDIOVAS</t>
  </si>
  <si>
    <t>CHIR VASCULARA</t>
  </si>
  <si>
    <t>TOTAL PROGRAME</t>
  </si>
  <si>
    <t>TBC</t>
  </si>
  <si>
    <t>INSTABILIT ARTIC</t>
  </si>
  <si>
    <t>ARITMII ABLATIE</t>
  </si>
  <si>
    <t>TOTAL 2016</t>
  </si>
  <si>
    <t>HIDROCEFALIE</t>
  </si>
  <si>
    <t xml:space="preserve"> CENTRALIZATOR  CU FURNIZORII DE SERVICII MEDICALE CARE DERULEAZA PN IN 2016  –   MATERIALE SANITARE SPECIFICE</t>
  </si>
  <si>
    <t>AFEC VASC PERIF</t>
  </si>
  <si>
    <t>AFECT CEREBROV</t>
  </si>
  <si>
    <t>AFEC VASC PERIFERICE</t>
  </si>
  <si>
    <t>AFEC CEREBROVAS</t>
  </si>
  <si>
    <t>RECONST MAMARA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</si>
</sst>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#.00"/>
    <numFmt numFmtId="165" formatCode="#,##0.00000000"/>
  </numFmts>
  <fonts count="17"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8"/>
      <color indexed="5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4" fontId="9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164" fontId="1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1" xfId="0" applyFont="1" applyBorder="1" applyAlignment="1">
      <alignment horizontal="right"/>
    </xf>
    <xf numFmtId="4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164" fontId="7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Alignment="1">
      <alignment/>
    </xf>
    <xf numFmtId="0" fontId="2" fillId="0" borderId="2" xfId="0" applyFont="1" applyBorder="1" applyAlignment="1">
      <alignment horizontal="left"/>
    </xf>
    <xf numFmtId="4" fontId="8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" fontId="8" fillId="0" borderId="3" xfId="0" applyNumberFormat="1" applyFont="1" applyBorder="1" applyAlignment="1">
      <alignment horizontal="center" wrapText="1"/>
    </xf>
    <xf numFmtId="4" fontId="9" fillId="0" borderId="3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4" fontId="11" fillId="0" borderId="3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7" fillId="0" borderId="3" xfId="0" applyFont="1" applyBorder="1" applyAlignment="1">
      <alignment horizontal="left" wrapText="1"/>
    </xf>
    <xf numFmtId="4" fontId="9" fillId="2" borderId="3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5"/>
  <sheetViews>
    <sheetView tabSelected="1" workbookViewId="0" topLeftCell="K40">
      <selection activeCell="S49" sqref="S49:V55"/>
    </sheetView>
  </sheetViews>
  <sheetFormatPr defaultColWidth="9.140625" defaultRowHeight="12.75"/>
  <cols>
    <col min="1" max="1" width="4.28125" style="1" customWidth="1"/>
    <col min="2" max="2" width="3.8515625" style="1" customWidth="1"/>
    <col min="3" max="3" width="18.140625" style="1" customWidth="1"/>
    <col min="4" max="4" width="16.140625" style="1" customWidth="1"/>
    <col min="5" max="5" width="12.8515625" style="1" customWidth="1"/>
    <col min="6" max="6" width="11.28125" style="2" customWidth="1"/>
    <col min="7" max="10" width="0" style="1" hidden="1" customWidth="1"/>
    <col min="11" max="11" width="11.00390625" style="1" customWidth="1"/>
    <col min="12" max="12" width="10.421875" style="1" customWidth="1"/>
    <col min="13" max="13" width="11.421875" style="1" customWidth="1"/>
    <col min="14" max="14" width="11.57421875" style="1" customWidth="1"/>
    <col min="15" max="15" width="11.00390625" style="1" customWidth="1"/>
    <col min="16" max="16" width="12.140625" style="1" customWidth="1"/>
    <col min="17" max="17" width="11.7109375" style="1" customWidth="1"/>
    <col min="18" max="18" width="10.28125" style="1" customWidth="1"/>
    <col min="19" max="19" width="10.57421875" style="1" customWidth="1"/>
    <col min="20" max="20" width="10.28125" style="1" customWidth="1"/>
    <col min="21" max="21" width="12.421875" style="1" customWidth="1"/>
    <col min="22" max="22" width="11.140625" style="1" customWidth="1"/>
    <col min="23" max="23" width="10.421875" style="1" customWidth="1"/>
    <col min="24" max="24" width="11.00390625" style="1" customWidth="1"/>
    <col min="25" max="25" width="11.7109375" style="1" customWidth="1"/>
    <col min="26" max="254" width="9.140625" style="1" customWidth="1"/>
  </cols>
  <sheetData>
    <row r="1" spans="2:26" ht="12.75">
      <c r="B1" s="3" t="s">
        <v>0</v>
      </c>
      <c r="F1" s="4"/>
      <c r="G1" s="4"/>
      <c r="I1" s="5"/>
      <c r="J1" s="5"/>
      <c r="K1" s="5"/>
      <c r="N1" s="6"/>
      <c r="Q1" s="4"/>
      <c r="R1" s="4"/>
      <c r="U1" s="4"/>
      <c r="X1" s="4"/>
      <c r="Y1" s="4"/>
      <c r="Z1" s="4"/>
    </row>
    <row r="2" spans="2:26" ht="12.75">
      <c r="B2" s="4" t="s">
        <v>1</v>
      </c>
      <c r="F2" s="7"/>
      <c r="G2" s="3"/>
      <c r="I2" s="8"/>
      <c r="J2" s="5"/>
      <c r="K2" s="5"/>
      <c r="N2" s="7"/>
      <c r="Q2" s="3"/>
      <c r="R2" s="3"/>
      <c r="U2" s="3"/>
      <c r="X2" s="3"/>
      <c r="Y2" s="3"/>
      <c r="Z2" s="3"/>
    </row>
    <row r="3" spans="2:25" ht="12.75">
      <c r="B3" s="4"/>
      <c r="C3" s="4"/>
      <c r="F3" s="7"/>
      <c r="G3" s="3"/>
      <c r="I3" s="8"/>
      <c r="J3" s="5"/>
      <c r="K3" s="5"/>
      <c r="P3" s="3"/>
      <c r="T3" s="7"/>
      <c r="X3" s="3"/>
      <c r="Y3" s="3"/>
    </row>
    <row r="4" spans="2:22" ht="12.75">
      <c r="B4" s="4"/>
      <c r="I4" s="8"/>
      <c r="J4" s="5"/>
      <c r="K4" s="5"/>
      <c r="Q4" s="6"/>
      <c r="V4" s="4"/>
    </row>
    <row r="5" spans="3:25" ht="12.75">
      <c r="C5" s="9" t="s">
        <v>62</v>
      </c>
      <c r="D5" s="9"/>
      <c r="E5" s="9"/>
      <c r="I5" s="5"/>
      <c r="J5" s="5"/>
      <c r="K5" s="5"/>
      <c r="Q5" s="7"/>
      <c r="V5" s="3"/>
      <c r="X5" s="6"/>
      <c r="Y5" s="6"/>
    </row>
    <row r="6" spans="2:25" ht="12.75">
      <c r="B6" s="10"/>
      <c r="C6" s="11"/>
      <c r="D6" s="11"/>
      <c r="E6" s="11"/>
      <c r="F6" s="12"/>
      <c r="G6" s="11"/>
      <c r="H6" s="11"/>
      <c r="I6" s="5"/>
      <c r="J6" s="5"/>
      <c r="K6" s="5"/>
      <c r="Y6" s="5"/>
    </row>
    <row r="7" spans="9:11" ht="0.75" customHeight="1">
      <c r="I7" s="5"/>
      <c r="J7" s="5"/>
      <c r="K7" s="5"/>
    </row>
    <row r="8" spans="9:11" ht="16.5" customHeight="1">
      <c r="I8" s="5"/>
      <c r="J8" s="5"/>
      <c r="K8" s="5"/>
    </row>
    <row r="9" spans="2:25" ht="29.25" customHeight="1">
      <c r="B9" s="50"/>
      <c r="C9" s="51"/>
      <c r="D9" s="52" t="s">
        <v>2</v>
      </c>
      <c r="E9" s="53" t="s">
        <v>60</v>
      </c>
      <c r="F9" s="54" t="s">
        <v>3</v>
      </c>
      <c r="G9" s="50"/>
      <c r="H9" s="50"/>
      <c r="I9" s="50"/>
      <c r="J9" s="50"/>
      <c r="K9" s="55" t="s">
        <v>4</v>
      </c>
      <c r="L9" s="55" t="s">
        <v>5</v>
      </c>
      <c r="M9" s="51" t="s">
        <v>6</v>
      </c>
      <c r="N9" s="55" t="s">
        <v>7</v>
      </c>
      <c r="O9" s="55" t="s">
        <v>8</v>
      </c>
      <c r="P9" s="55" t="s">
        <v>9</v>
      </c>
      <c r="Q9" s="51" t="s">
        <v>10</v>
      </c>
      <c r="R9" s="55" t="s">
        <v>11</v>
      </c>
      <c r="S9" s="55" t="s">
        <v>12</v>
      </c>
      <c r="T9" s="55" t="s">
        <v>13</v>
      </c>
      <c r="U9" s="51" t="s">
        <v>14</v>
      </c>
      <c r="V9" s="55" t="s">
        <v>15</v>
      </c>
      <c r="W9" s="55" t="s">
        <v>16</v>
      </c>
      <c r="X9" s="55" t="s">
        <v>17</v>
      </c>
      <c r="Y9" s="51" t="s">
        <v>18</v>
      </c>
    </row>
    <row r="10" spans="2:25" ht="16.5" customHeight="1">
      <c r="B10" s="55">
        <v>1</v>
      </c>
      <c r="C10" s="56" t="s">
        <v>19</v>
      </c>
      <c r="D10" s="56" t="s">
        <v>20</v>
      </c>
      <c r="E10" s="57">
        <f aca="true" t="shared" si="0" ref="E10:E26">M10+Q10+U10+Y10</f>
        <v>4058510</v>
      </c>
      <c r="F10" s="58">
        <v>338209</v>
      </c>
      <c r="G10" s="58"/>
      <c r="H10" s="58"/>
      <c r="I10" s="59"/>
      <c r="J10" s="59"/>
      <c r="K10" s="58">
        <v>350000</v>
      </c>
      <c r="L10" s="58">
        <v>346926</v>
      </c>
      <c r="M10" s="60">
        <f aca="true" t="shared" si="1" ref="M10:M20">F10+K10+L10</f>
        <v>1035135</v>
      </c>
      <c r="N10" s="59">
        <v>345050</v>
      </c>
      <c r="O10" s="59">
        <v>345050</v>
      </c>
      <c r="P10" s="59">
        <v>345034</v>
      </c>
      <c r="Q10" s="67">
        <f aca="true" t="shared" si="2" ref="Q10:Q20">N10+O10+P10</f>
        <v>1035134</v>
      </c>
      <c r="R10" s="59">
        <v>345050</v>
      </c>
      <c r="S10" s="59">
        <v>345050</v>
      </c>
      <c r="T10" s="59">
        <v>345034</v>
      </c>
      <c r="U10" s="67">
        <f aca="true" t="shared" si="3" ref="U10:U20">R10+S10+T10</f>
        <v>1035134</v>
      </c>
      <c r="V10" s="59">
        <v>320000</v>
      </c>
      <c r="W10" s="59">
        <v>320000</v>
      </c>
      <c r="X10" s="59">
        <v>313107</v>
      </c>
      <c r="Y10" s="67">
        <f aca="true" t="shared" si="4" ref="Y10:Y20">V10+W10+X10</f>
        <v>953107</v>
      </c>
    </row>
    <row r="11" spans="2:256" s="13" customFormat="1" ht="16.5" customHeight="1">
      <c r="B11" s="61"/>
      <c r="C11" s="56" t="s">
        <v>21</v>
      </c>
      <c r="D11" s="56" t="s">
        <v>22</v>
      </c>
      <c r="E11" s="57">
        <f t="shared" si="0"/>
        <v>1600</v>
      </c>
      <c r="F11" s="58">
        <v>0</v>
      </c>
      <c r="G11" s="58"/>
      <c r="H11" s="58"/>
      <c r="I11" s="59"/>
      <c r="J11" s="59"/>
      <c r="K11" s="58">
        <v>0</v>
      </c>
      <c r="L11" s="58">
        <v>0</v>
      </c>
      <c r="M11" s="62">
        <f t="shared" si="1"/>
        <v>0</v>
      </c>
      <c r="N11" s="59">
        <v>0</v>
      </c>
      <c r="O11" s="59">
        <v>0</v>
      </c>
      <c r="P11" s="59">
        <v>0</v>
      </c>
      <c r="Q11" s="71">
        <f t="shared" si="2"/>
        <v>0</v>
      </c>
      <c r="R11" s="59">
        <v>0</v>
      </c>
      <c r="S11" s="59">
        <v>0</v>
      </c>
      <c r="T11" s="59">
        <v>0</v>
      </c>
      <c r="U11" s="71">
        <f t="shared" si="3"/>
        <v>0</v>
      </c>
      <c r="V11" s="59">
        <v>1600</v>
      </c>
      <c r="W11" s="59">
        <v>0</v>
      </c>
      <c r="X11" s="59">
        <v>0</v>
      </c>
      <c r="Y11" s="71">
        <f t="shared" si="4"/>
        <v>1600</v>
      </c>
      <c r="IU11" s="14"/>
      <c r="IV11" s="14"/>
    </row>
    <row r="12" spans="2:25" ht="12.75">
      <c r="B12" s="55"/>
      <c r="C12" s="56" t="s">
        <v>23</v>
      </c>
      <c r="D12" s="63" t="s">
        <v>24</v>
      </c>
      <c r="E12" s="57">
        <f t="shared" si="0"/>
        <v>2390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60">
        <f t="shared" si="1"/>
        <v>0</v>
      </c>
      <c r="N12" s="59">
        <v>0</v>
      </c>
      <c r="O12" s="58">
        <v>0</v>
      </c>
      <c r="P12" s="58">
        <v>0</v>
      </c>
      <c r="Q12" s="67">
        <f t="shared" si="2"/>
        <v>0</v>
      </c>
      <c r="R12" s="58">
        <v>0</v>
      </c>
      <c r="S12" s="58">
        <v>0</v>
      </c>
      <c r="T12" s="58">
        <v>0</v>
      </c>
      <c r="U12" s="67">
        <f t="shared" si="3"/>
        <v>0</v>
      </c>
      <c r="V12" s="59">
        <v>2390</v>
      </c>
      <c r="W12" s="59">
        <v>0</v>
      </c>
      <c r="X12" s="59">
        <v>0</v>
      </c>
      <c r="Y12" s="67">
        <f t="shared" si="4"/>
        <v>2390</v>
      </c>
    </row>
    <row r="13" spans="2:25" ht="12.75">
      <c r="B13" s="55"/>
      <c r="C13" s="56"/>
      <c r="D13" s="63" t="s">
        <v>58</v>
      </c>
      <c r="E13" s="57">
        <f t="shared" si="0"/>
        <v>259460</v>
      </c>
      <c r="F13" s="58">
        <v>21621</v>
      </c>
      <c r="G13" s="58">
        <v>0</v>
      </c>
      <c r="H13" s="58">
        <v>0</v>
      </c>
      <c r="I13" s="58">
        <v>0</v>
      </c>
      <c r="J13" s="58">
        <v>0</v>
      </c>
      <c r="K13" s="58">
        <v>21622</v>
      </c>
      <c r="L13" s="58">
        <v>21622</v>
      </c>
      <c r="M13" s="60">
        <f t="shared" si="1"/>
        <v>64865</v>
      </c>
      <c r="N13" s="58">
        <v>21622</v>
      </c>
      <c r="O13" s="58">
        <v>21622</v>
      </c>
      <c r="P13" s="58">
        <v>21622</v>
      </c>
      <c r="Q13" s="67">
        <f t="shared" si="2"/>
        <v>64866</v>
      </c>
      <c r="R13" s="58">
        <v>21622</v>
      </c>
      <c r="S13" s="58">
        <v>21622</v>
      </c>
      <c r="T13" s="58">
        <v>21622</v>
      </c>
      <c r="U13" s="67">
        <f t="shared" si="3"/>
        <v>64866</v>
      </c>
      <c r="V13" s="58">
        <v>21622</v>
      </c>
      <c r="W13" s="58">
        <v>21622</v>
      </c>
      <c r="X13" s="59">
        <v>21619</v>
      </c>
      <c r="Y13" s="67">
        <f t="shared" si="4"/>
        <v>64863</v>
      </c>
    </row>
    <row r="14" spans="2:25" ht="12" customHeight="1">
      <c r="B14" s="55"/>
      <c r="C14" s="56"/>
      <c r="D14" s="56" t="s">
        <v>25</v>
      </c>
      <c r="E14" s="57">
        <f t="shared" si="0"/>
        <v>130310</v>
      </c>
      <c r="F14" s="58">
        <v>10859</v>
      </c>
      <c r="G14" s="58"/>
      <c r="H14" s="58"/>
      <c r="I14" s="59"/>
      <c r="J14" s="59"/>
      <c r="K14" s="58">
        <v>10000</v>
      </c>
      <c r="L14" s="58">
        <v>10000</v>
      </c>
      <c r="M14" s="60">
        <f t="shared" si="1"/>
        <v>30859</v>
      </c>
      <c r="N14" s="59">
        <v>11000</v>
      </c>
      <c r="O14" s="59">
        <v>10000</v>
      </c>
      <c r="P14" s="59">
        <v>10000</v>
      </c>
      <c r="Q14" s="67">
        <f t="shared" si="2"/>
        <v>31000</v>
      </c>
      <c r="R14" s="59">
        <v>11600</v>
      </c>
      <c r="S14" s="59">
        <v>11600</v>
      </c>
      <c r="T14" s="59">
        <v>11851</v>
      </c>
      <c r="U14" s="67">
        <f t="shared" si="3"/>
        <v>35051</v>
      </c>
      <c r="V14" s="59">
        <v>11000</v>
      </c>
      <c r="W14" s="59">
        <v>11000</v>
      </c>
      <c r="X14" s="59">
        <v>11400</v>
      </c>
      <c r="Y14" s="67">
        <f t="shared" si="4"/>
        <v>33400</v>
      </c>
    </row>
    <row r="15" spans="2:25" ht="12" customHeight="1">
      <c r="B15" s="55"/>
      <c r="C15" s="56"/>
      <c r="D15" s="56" t="s">
        <v>26</v>
      </c>
      <c r="E15" s="57">
        <f t="shared" si="0"/>
        <v>154090</v>
      </c>
      <c r="F15" s="58">
        <v>12924</v>
      </c>
      <c r="G15" s="58"/>
      <c r="H15" s="58"/>
      <c r="I15" s="59"/>
      <c r="J15" s="59"/>
      <c r="K15" s="58">
        <v>13000</v>
      </c>
      <c r="L15" s="58">
        <v>14217</v>
      </c>
      <c r="M15" s="60">
        <f t="shared" si="1"/>
        <v>40141</v>
      </c>
      <c r="N15" s="59">
        <v>14000</v>
      </c>
      <c r="O15" s="59">
        <v>14000</v>
      </c>
      <c r="P15" s="59">
        <v>13000</v>
      </c>
      <c r="Q15" s="67">
        <f t="shared" si="2"/>
        <v>41000</v>
      </c>
      <c r="R15" s="59">
        <v>12000</v>
      </c>
      <c r="S15" s="59">
        <v>12000</v>
      </c>
      <c r="T15" s="59">
        <v>12949</v>
      </c>
      <c r="U15" s="67">
        <f t="shared" si="3"/>
        <v>36949</v>
      </c>
      <c r="V15" s="59">
        <v>12000</v>
      </c>
      <c r="W15" s="59">
        <v>12000</v>
      </c>
      <c r="X15" s="59">
        <v>12000</v>
      </c>
      <c r="Y15" s="67">
        <f t="shared" si="4"/>
        <v>36000</v>
      </c>
    </row>
    <row r="16" spans="2:25" ht="12.75">
      <c r="B16" s="55"/>
      <c r="C16" s="56"/>
      <c r="D16" s="64" t="s">
        <v>27</v>
      </c>
      <c r="E16" s="57">
        <f t="shared" si="0"/>
        <v>301470</v>
      </c>
      <c r="F16" s="58">
        <v>20000</v>
      </c>
      <c r="G16" s="58"/>
      <c r="H16" s="58"/>
      <c r="I16" s="59"/>
      <c r="J16" s="59"/>
      <c r="K16" s="58">
        <v>25000</v>
      </c>
      <c r="L16" s="58">
        <v>25000</v>
      </c>
      <c r="M16" s="60">
        <f t="shared" si="1"/>
        <v>70000</v>
      </c>
      <c r="N16" s="59">
        <v>25000</v>
      </c>
      <c r="O16" s="59">
        <v>25000</v>
      </c>
      <c r="P16" s="59">
        <v>25000</v>
      </c>
      <c r="Q16" s="67">
        <f t="shared" si="2"/>
        <v>75000</v>
      </c>
      <c r="R16" s="59">
        <v>25000</v>
      </c>
      <c r="S16" s="59">
        <v>25000</v>
      </c>
      <c r="T16" s="59">
        <v>25000</v>
      </c>
      <c r="U16" s="67">
        <f t="shared" si="3"/>
        <v>75000</v>
      </c>
      <c r="V16" s="59">
        <v>27000</v>
      </c>
      <c r="W16" s="59">
        <v>27000</v>
      </c>
      <c r="X16" s="59">
        <v>27470</v>
      </c>
      <c r="Y16" s="67">
        <f t="shared" si="4"/>
        <v>81470</v>
      </c>
    </row>
    <row r="17" spans="2:25" ht="12.75">
      <c r="B17" s="55"/>
      <c r="C17" s="56"/>
      <c r="D17" s="64" t="s">
        <v>28</v>
      </c>
      <c r="E17" s="57">
        <f t="shared" si="0"/>
        <v>50000</v>
      </c>
      <c r="F17" s="58">
        <v>8064</v>
      </c>
      <c r="G17" s="58"/>
      <c r="H17" s="58"/>
      <c r="I17" s="59"/>
      <c r="J17" s="59"/>
      <c r="K17" s="58">
        <v>3800</v>
      </c>
      <c r="L17" s="58">
        <v>2622</v>
      </c>
      <c r="M17" s="60">
        <f t="shared" si="1"/>
        <v>14486</v>
      </c>
      <c r="N17" s="59">
        <v>3800</v>
      </c>
      <c r="O17" s="59">
        <v>3800</v>
      </c>
      <c r="P17" s="59">
        <v>4754</v>
      </c>
      <c r="Q17" s="67">
        <f t="shared" si="2"/>
        <v>12354</v>
      </c>
      <c r="R17" s="59">
        <v>3800</v>
      </c>
      <c r="S17" s="59">
        <v>3800</v>
      </c>
      <c r="T17" s="59">
        <v>4754</v>
      </c>
      <c r="U17" s="67">
        <f t="shared" si="3"/>
        <v>12354</v>
      </c>
      <c r="V17" s="59">
        <v>3602</v>
      </c>
      <c r="W17" s="59">
        <v>3602</v>
      </c>
      <c r="X17" s="59">
        <v>3602</v>
      </c>
      <c r="Y17" s="67">
        <f t="shared" si="4"/>
        <v>10806</v>
      </c>
    </row>
    <row r="18" spans="2:25" ht="12.75">
      <c r="B18" s="55"/>
      <c r="C18" s="56"/>
      <c r="D18" s="64" t="s">
        <v>61</v>
      </c>
      <c r="E18" s="57">
        <f t="shared" si="0"/>
        <v>6080</v>
      </c>
      <c r="F18" s="58">
        <v>506</v>
      </c>
      <c r="G18" s="58"/>
      <c r="H18" s="58"/>
      <c r="I18" s="59"/>
      <c r="J18" s="59"/>
      <c r="K18" s="58">
        <v>2787</v>
      </c>
      <c r="L18" s="58">
        <v>2787</v>
      </c>
      <c r="M18" s="60">
        <f t="shared" si="1"/>
        <v>6080</v>
      </c>
      <c r="N18" s="59">
        <v>0</v>
      </c>
      <c r="O18" s="59">
        <v>0</v>
      </c>
      <c r="P18" s="59">
        <v>0</v>
      </c>
      <c r="Q18" s="67">
        <f t="shared" si="2"/>
        <v>0</v>
      </c>
      <c r="R18" s="59">
        <v>0</v>
      </c>
      <c r="S18" s="59">
        <v>0</v>
      </c>
      <c r="T18" s="59">
        <v>0</v>
      </c>
      <c r="U18" s="67">
        <f t="shared" si="3"/>
        <v>0</v>
      </c>
      <c r="V18" s="59">
        <v>0</v>
      </c>
      <c r="W18" s="59">
        <v>0</v>
      </c>
      <c r="X18" s="59">
        <v>0</v>
      </c>
      <c r="Y18" s="67">
        <f t="shared" si="4"/>
        <v>0</v>
      </c>
    </row>
    <row r="19" spans="2:25" ht="12.75">
      <c r="B19" s="55"/>
      <c r="C19" s="56"/>
      <c r="D19" s="64" t="s">
        <v>63</v>
      </c>
      <c r="E19" s="57">
        <f t="shared" si="0"/>
        <v>10750</v>
      </c>
      <c r="F19" s="75">
        <v>791</v>
      </c>
      <c r="G19" s="58"/>
      <c r="H19" s="58"/>
      <c r="I19" s="59"/>
      <c r="J19" s="59"/>
      <c r="K19" s="58">
        <v>1805</v>
      </c>
      <c r="L19" s="58">
        <v>2596</v>
      </c>
      <c r="M19" s="60">
        <f t="shared" si="1"/>
        <v>5192</v>
      </c>
      <c r="N19" s="59">
        <v>500</v>
      </c>
      <c r="O19" s="59">
        <v>500</v>
      </c>
      <c r="P19" s="59">
        <v>600</v>
      </c>
      <c r="Q19" s="67">
        <f t="shared" si="2"/>
        <v>1600</v>
      </c>
      <c r="R19" s="59">
        <v>861</v>
      </c>
      <c r="S19" s="59">
        <v>861</v>
      </c>
      <c r="T19" s="59">
        <v>861</v>
      </c>
      <c r="U19" s="67">
        <f t="shared" si="3"/>
        <v>2583</v>
      </c>
      <c r="V19" s="59">
        <v>575</v>
      </c>
      <c r="W19" s="59">
        <v>400</v>
      </c>
      <c r="X19" s="59">
        <v>400</v>
      </c>
      <c r="Y19" s="67">
        <f t="shared" si="4"/>
        <v>1375</v>
      </c>
    </row>
    <row r="20" spans="2:25" ht="12.75">
      <c r="B20" s="55"/>
      <c r="C20" s="56"/>
      <c r="D20" s="74" t="s">
        <v>66</v>
      </c>
      <c r="E20" s="57">
        <f t="shared" si="0"/>
        <v>37250</v>
      </c>
      <c r="F20" s="75">
        <v>0</v>
      </c>
      <c r="G20" s="58"/>
      <c r="H20" s="58"/>
      <c r="I20" s="59"/>
      <c r="J20" s="59"/>
      <c r="K20" s="58">
        <v>3500</v>
      </c>
      <c r="L20" s="58">
        <v>3500</v>
      </c>
      <c r="M20" s="60">
        <f t="shared" si="1"/>
        <v>7000</v>
      </c>
      <c r="N20" s="59">
        <v>3500</v>
      </c>
      <c r="O20" s="59">
        <v>3500</v>
      </c>
      <c r="P20" s="59">
        <v>3500</v>
      </c>
      <c r="Q20" s="67">
        <f t="shared" si="2"/>
        <v>10500</v>
      </c>
      <c r="R20" s="59">
        <v>3500</v>
      </c>
      <c r="S20" s="59">
        <v>3500</v>
      </c>
      <c r="T20" s="59">
        <v>3500</v>
      </c>
      <c r="U20" s="67">
        <f t="shared" si="3"/>
        <v>10500</v>
      </c>
      <c r="V20" s="59">
        <v>3000</v>
      </c>
      <c r="W20" s="59">
        <v>3000</v>
      </c>
      <c r="X20" s="59">
        <v>3250</v>
      </c>
      <c r="Y20" s="67">
        <f t="shared" si="4"/>
        <v>9250</v>
      </c>
    </row>
    <row r="21" spans="2:25" ht="12.75">
      <c r="B21" s="50"/>
      <c r="C21" s="61"/>
      <c r="D21" s="65" t="s">
        <v>29</v>
      </c>
      <c r="E21" s="57">
        <f t="shared" si="0"/>
        <v>5011910</v>
      </c>
      <c r="F21" s="60">
        <f>F10+F11+F12+F13+F14+F15+F16+F17+F18+F19+F20</f>
        <v>412974</v>
      </c>
      <c r="G21" s="60" t="e">
        <f>#REF!+#REF!+#REF!</f>
        <v>#REF!</v>
      </c>
      <c r="H21" s="60" t="e">
        <f>#REF!+#REF!+#REF!</f>
        <v>#REF!</v>
      </c>
      <c r="I21" s="60" t="e">
        <f>#REF!+#REF!+#REF!</f>
        <v>#REF!</v>
      </c>
      <c r="J21" s="60" t="e">
        <f>#REF!+#REF!+#REF!</f>
        <v>#REF!</v>
      </c>
      <c r="K21" s="60">
        <f aca="true" t="shared" si="5" ref="K21:Y21">K10+K11+K12+K13+K14+K15+K16+K17+K18+K19+K20</f>
        <v>431514</v>
      </c>
      <c r="L21" s="60">
        <f t="shared" si="5"/>
        <v>429270</v>
      </c>
      <c r="M21" s="60">
        <f t="shared" si="5"/>
        <v>1273758</v>
      </c>
      <c r="N21" s="60">
        <f t="shared" si="5"/>
        <v>424472</v>
      </c>
      <c r="O21" s="60">
        <f t="shared" si="5"/>
        <v>423472</v>
      </c>
      <c r="P21" s="60">
        <f t="shared" si="5"/>
        <v>423510</v>
      </c>
      <c r="Q21" s="60">
        <f t="shared" si="5"/>
        <v>1271454</v>
      </c>
      <c r="R21" s="60">
        <f t="shared" si="5"/>
        <v>423433</v>
      </c>
      <c r="S21" s="60">
        <f t="shared" si="5"/>
        <v>423433</v>
      </c>
      <c r="T21" s="60">
        <f t="shared" si="5"/>
        <v>425571</v>
      </c>
      <c r="U21" s="60">
        <f t="shared" si="5"/>
        <v>1272437</v>
      </c>
      <c r="V21" s="60">
        <f t="shared" si="5"/>
        <v>402789</v>
      </c>
      <c r="W21" s="60">
        <f t="shared" si="5"/>
        <v>398624</v>
      </c>
      <c r="X21" s="60">
        <f t="shared" si="5"/>
        <v>392848</v>
      </c>
      <c r="Y21" s="60">
        <f t="shared" si="5"/>
        <v>1194261</v>
      </c>
    </row>
    <row r="22" spans="2:25" ht="12.75">
      <c r="B22" s="55">
        <v>2</v>
      </c>
      <c r="C22" s="56" t="s">
        <v>30</v>
      </c>
      <c r="D22" s="56" t="s">
        <v>31</v>
      </c>
      <c r="E22" s="57">
        <f t="shared" si="0"/>
        <v>1118960</v>
      </c>
      <c r="F22" s="58">
        <v>93246</v>
      </c>
      <c r="G22" s="58"/>
      <c r="H22" s="58"/>
      <c r="I22" s="59"/>
      <c r="J22" s="59"/>
      <c r="K22" s="58">
        <v>103377</v>
      </c>
      <c r="L22" s="58">
        <v>103377</v>
      </c>
      <c r="M22" s="60">
        <f>F22+K22+L22</f>
        <v>300000</v>
      </c>
      <c r="N22" s="66">
        <v>100000</v>
      </c>
      <c r="O22" s="66">
        <v>100000</v>
      </c>
      <c r="P22" s="66">
        <v>100000</v>
      </c>
      <c r="Q22" s="66">
        <f>N22+O22+P22</f>
        <v>300000</v>
      </c>
      <c r="R22" s="66">
        <v>100000</v>
      </c>
      <c r="S22" s="66">
        <v>100000</v>
      </c>
      <c r="T22" s="66">
        <v>100000</v>
      </c>
      <c r="U22" s="66">
        <f>R22+S22+T22</f>
        <v>300000</v>
      </c>
      <c r="V22" s="66">
        <v>100000</v>
      </c>
      <c r="W22" s="66">
        <v>59480</v>
      </c>
      <c r="X22" s="66">
        <v>59480</v>
      </c>
      <c r="Y22" s="59">
        <f>V22+W22+X22</f>
        <v>218960</v>
      </c>
    </row>
    <row r="23" spans="2:25" ht="12.75">
      <c r="B23" s="55"/>
      <c r="C23" s="56" t="s">
        <v>32</v>
      </c>
      <c r="D23" s="56" t="s">
        <v>33</v>
      </c>
      <c r="E23" s="57">
        <f t="shared" si="0"/>
        <v>81620</v>
      </c>
      <c r="F23" s="58">
        <v>6801</v>
      </c>
      <c r="G23" s="58"/>
      <c r="H23" s="58"/>
      <c r="I23" s="59"/>
      <c r="J23" s="59"/>
      <c r="K23" s="58">
        <v>7199</v>
      </c>
      <c r="L23" s="58">
        <v>7000</v>
      </c>
      <c r="M23" s="60">
        <f>F23+K23+L23</f>
        <v>21000</v>
      </c>
      <c r="N23" s="58">
        <v>7000</v>
      </c>
      <c r="O23" s="58">
        <v>7000</v>
      </c>
      <c r="P23" s="58">
        <v>7000</v>
      </c>
      <c r="Q23" s="66">
        <f>N23+O23+P23</f>
        <v>21000</v>
      </c>
      <c r="R23" s="58">
        <v>7000</v>
      </c>
      <c r="S23" s="58">
        <v>7000</v>
      </c>
      <c r="T23" s="58">
        <v>7000</v>
      </c>
      <c r="U23" s="66">
        <f>R23+S23+T23</f>
        <v>21000</v>
      </c>
      <c r="V23" s="58">
        <v>7000</v>
      </c>
      <c r="W23" s="58">
        <v>7000</v>
      </c>
      <c r="X23" s="66">
        <v>4620</v>
      </c>
      <c r="Y23" s="59">
        <f>V23+W23+X23</f>
        <v>18620</v>
      </c>
    </row>
    <row r="24" spans="2:25" ht="12.75">
      <c r="B24" s="55"/>
      <c r="C24" s="56"/>
      <c r="D24" s="64" t="s">
        <v>28</v>
      </c>
      <c r="E24" s="57">
        <f t="shared" si="0"/>
        <v>46770</v>
      </c>
      <c r="F24" s="58">
        <v>0</v>
      </c>
      <c r="G24" s="58"/>
      <c r="H24" s="58"/>
      <c r="I24" s="59"/>
      <c r="J24" s="59"/>
      <c r="K24" s="58">
        <v>3897</v>
      </c>
      <c r="L24" s="58">
        <v>6617</v>
      </c>
      <c r="M24" s="60">
        <f>F24+K24+L24</f>
        <v>10514</v>
      </c>
      <c r="N24" s="58">
        <v>3897</v>
      </c>
      <c r="O24" s="58">
        <v>3897</v>
      </c>
      <c r="P24" s="58">
        <v>4852</v>
      </c>
      <c r="Q24" s="66">
        <f>N24+O24+P24</f>
        <v>12646</v>
      </c>
      <c r="R24" s="58">
        <v>3897</v>
      </c>
      <c r="S24" s="58">
        <v>3897</v>
      </c>
      <c r="T24" s="58">
        <v>4852</v>
      </c>
      <c r="U24" s="66">
        <f>R24+S24+T24</f>
        <v>12646</v>
      </c>
      <c r="V24" s="58">
        <v>4632</v>
      </c>
      <c r="W24" s="58">
        <v>3166</v>
      </c>
      <c r="X24" s="66">
        <v>3166</v>
      </c>
      <c r="Y24" s="59">
        <f>V24+W24+X24</f>
        <v>10964</v>
      </c>
    </row>
    <row r="25" spans="2:25" ht="12.75">
      <c r="B25" s="50"/>
      <c r="C25" s="56"/>
      <c r="D25" s="65" t="s">
        <v>29</v>
      </c>
      <c r="E25" s="57">
        <f t="shared" si="0"/>
        <v>1247350</v>
      </c>
      <c r="F25" s="60">
        <f>F22+F23+F24</f>
        <v>100047</v>
      </c>
      <c r="G25" s="60" t="e">
        <f>#REF!</f>
        <v>#REF!</v>
      </c>
      <c r="H25" s="60" t="e">
        <f>#REF!</f>
        <v>#REF!</v>
      </c>
      <c r="I25" s="60" t="e">
        <f>#REF!</f>
        <v>#REF!</v>
      </c>
      <c r="J25" s="60" t="e">
        <f>#REF!</f>
        <v>#REF!</v>
      </c>
      <c r="K25" s="60">
        <f aca="true" t="shared" si="6" ref="K25:Y25">K22+K23+K24</f>
        <v>114473</v>
      </c>
      <c r="L25" s="60">
        <f t="shared" si="6"/>
        <v>116994</v>
      </c>
      <c r="M25" s="60">
        <f t="shared" si="6"/>
        <v>331514</v>
      </c>
      <c r="N25" s="60">
        <f t="shared" si="6"/>
        <v>110897</v>
      </c>
      <c r="O25" s="60">
        <f t="shared" si="6"/>
        <v>110897</v>
      </c>
      <c r="P25" s="60">
        <f t="shared" si="6"/>
        <v>111852</v>
      </c>
      <c r="Q25" s="60">
        <f t="shared" si="6"/>
        <v>333646</v>
      </c>
      <c r="R25" s="60">
        <f t="shared" si="6"/>
        <v>110897</v>
      </c>
      <c r="S25" s="60">
        <f t="shared" si="6"/>
        <v>110897</v>
      </c>
      <c r="T25" s="60">
        <f t="shared" si="6"/>
        <v>111852</v>
      </c>
      <c r="U25" s="60">
        <f t="shared" si="6"/>
        <v>333646</v>
      </c>
      <c r="V25" s="60">
        <f t="shared" si="6"/>
        <v>111632</v>
      </c>
      <c r="W25" s="60">
        <f t="shared" si="6"/>
        <v>69646</v>
      </c>
      <c r="X25" s="60">
        <f t="shared" si="6"/>
        <v>67266</v>
      </c>
      <c r="Y25" s="60">
        <f t="shared" si="6"/>
        <v>248544</v>
      </c>
    </row>
    <row r="26" spans="2:25" ht="12.75">
      <c r="B26" s="55">
        <v>3</v>
      </c>
      <c r="C26" s="56" t="s">
        <v>34</v>
      </c>
      <c r="D26" s="56" t="s">
        <v>26</v>
      </c>
      <c r="E26" s="57">
        <f t="shared" si="0"/>
        <v>25000</v>
      </c>
      <c r="F26" s="66">
        <v>2000</v>
      </c>
      <c r="G26" s="66">
        <v>0</v>
      </c>
      <c r="H26" s="66">
        <v>0</v>
      </c>
      <c r="I26" s="58">
        <v>0</v>
      </c>
      <c r="J26" s="58">
        <v>0</v>
      </c>
      <c r="K26" s="58">
        <v>2000</v>
      </c>
      <c r="L26" s="58">
        <v>3000</v>
      </c>
      <c r="M26" s="60">
        <f>F26+K26+L26</f>
        <v>7000</v>
      </c>
      <c r="N26" s="58">
        <v>2000</v>
      </c>
      <c r="O26" s="58">
        <v>2000</v>
      </c>
      <c r="P26" s="58">
        <v>2000</v>
      </c>
      <c r="Q26" s="67">
        <f>N26+O26+P26</f>
        <v>6000</v>
      </c>
      <c r="R26" s="58">
        <v>2000</v>
      </c>
      <c r="S26" s="58">
        <v>2000</v>
      </c>
      <c r="T26" s="58">
        <v>2000</v>
      </c>
      <c r="U26" s="67">
        <f>R26+S26+T26</f>
        <v>6000</v>
      </c>
      <c r="V26" s="58">
        <v>2000</v>
      </c>
      <c r="W26" s="58">
        <v>2000</v>
      </c>
      <c r="X26" s="58">
        <v>2000</v>
      </c>
      <c r="Y26" s="67">
        <f>V26+W26+X26</f>
        <v>6000</v>
      </c>
    </row>
    <row r="27" spans="2:25" ht="12.75">
      <c r="B27" s="55"/>
      <c r="C27" s="56" t="s">
        <v>23</v>
      </c>
      <c r="D27" s="65" t="s">
        <v>29</v>
      </c>
      <c r="E27" s="60">
        <f>E26</f>
        <v>25000</v>
      </c>
      <c r="F27" s="60">
        <f>F26</f>
        <v>2000</v>
      </c>
      <c r="G27" s="60"/>
      <c r="H27" s="60"/>
      <c r="I27" s="60"/>
      <c r="J27" s="60"/>
      <c r="K27" s="60">
        <f aca="true" t="shared" si="7" ref="K27:Y27">K26</f>
        <v>2000</v>
      </c>
      <c r="L27" s="60">
        <f t="shared" si="7"/>
        <v>3000</v>
      </c>
      <c r="M27" s="60">
        <f t="shared" si="7"/>
        <v>7000</v>
      </c>
      <c r="N27" s="66">
        <f t="shared" si="7"/>
        <v>2000</v>
      </c>
      <c r="O27" s="66">
        <f t="shared" si="7"/>
        <v>2000</v>
      </c>
      <c r="P27" s="66">
        <f t="shared" si="7"/>
        <v>2000</v>
      </c>
      <c r="Q27" s="66">
        <f t="shared" si="7"/>
        <v>6000</v>
      </c>
      <c r="R27" s="66">
        <f t="shared" si="7"/>
        <v>2000</v>
      </c>
      <c r="S27" s="66">
        <f t="shared" si="7"/>
        <v>2000</v>
      </c>
      <c r="T27" s="66">
        <f t="shared" si="7"/>
        <v>2000</v>
      </c>
      <c r="U27" s="66">
        <f t="shared" si="7"/>
        <v>6000</v>
      </c>
      <c r="V27" s="66">
        <f t="shared" si="7"/>
        <v>2000</v>
      </c>
      <c r="W27" s="66">
        <f t="shared" si="7"/>
        <v>2000</v>
      </c>
      <c r="X27" s="66">
        <f t="shared" si="7"/>
        <v>2000</v>
      </c>
      <c r="Y27" s="66">
        <f t="shared" si="7"/>
        <v>6000</v>
      </c>
    </row>
    <row r="28" spans="2:25" ht="17.25" customHeight="1">
      <c r="B28" s="55">
        <v>4</v>
      </c>
      <c r="C28" s="65" t="s">
        <v>35</v>
      </c>
      <c r="D28" s="64" t="s">
        <v>36</v>
      </c>
      <c r="E28" s="57">
        <f aca="true" t="shared" si="8" ref="E28:E37">M28+Q28+U28+Y28</f>
        <v>1323940</v>
      </c>
      <c r="F28" s="66">
        <v>110328</v>
      </c>
      <c r="G28" s="58"/>
      <c r="H28" s="58"/>
      <c r="I28" s="67"/>
      <c r="J28" s="59"/>
      <c r="K28" s="66">
        <v>150000</v>
      </c>
      <c r="L28" s="66">
        <v>150000</v>
      </c>
      <c r="M28" s="60">
        <f aca="true" t="shared" si="9" ref="M28:M37">F28+K28+L28</f>
        <v>410328</v>
      </c>
      <c r="N28" s="58">
        <v>150000</v>
      </c>
      <c r="O28" s="66">
        <v>150000</v>
      </c>
      <c r="P28" s="66">
        <v>150000</v>
      </c>
      <c r="Q28" s="60">
        <f aca="true" t="shared" si="10" ref="Q28:Q37">N28+O28+P28</f>
        <v>450000</v>
      </c>
      <c r="R28" s="66">
        <v>94500</v>
      </c>
      <c r="S28" s="66">
        <v>94500</v>
      </c>
      <c r="T28" s="66">
        <v>94612</v>
      </c>
      <c r="U28" s="60">
        <f aca="true" t="shared" si="11" ref="U28:U37">R28+S28+T28</f>
        <v>283612</v>
      </c>
      <c r="V28" s="66">
        <v>60000</v>
      </c>
      <c r="W28" s="66">
        <v>60000</v>
      </c>
      <c r="X28" s="66">
        <v>60000</v>
      </c>
      <c r="Y28" s="60">
        <f aca="true" t="shared" si="12" ref="Y28:Y37">V28+W28+X28</f>
        <v>180000</v>
      </c>
    </row>
    <row r="29" spans="2:25" ht="18.75" customHeight="1">
      <c r="B29" s="55"/>
      <c r="C29" s="56" t="s">
        <v>37</v>
      </c>
      <c r="D29" s="64" t="s">
        <v>38</v>
      </c>
      <c r="E29" s="57">
        <f t="shared" si="8"/>
        <v>192570</v>
      </c>
      <c r="F29" s="66">
        <v>16047</v>
      </c>
      <c r="G29" s="58"/>
      <c r="H29" s="58"/>
      <c r="I29" s="67"/>
      <c r="J29" s="59"/>
      <c r="K29" s="66">
        <v>17000</v>
      </c>
      <c r="L29" s="66">
        <v>17000</v>
      </c>
      <c r="M29" s="60">
        <f t="shared" si="9"/>
        <v>50047</v>
      </c>
      <c r="N29" s="58">
        <v>16000</v>
      </c>
      <c r="O29" s="66">
        <v>16000</v>
      </c>
      <c r="P29" s="66">
        <v>16000</v>
      </c>
      <c r="Q29" s="60">
        <f t="shared" si="10"/>
        <v>48000</v>
      </c>
      <c r="R29" s="66">
        <v>16000</v>
      </c>
      <c r="S29" s="66">
        <v>16000</v>
      </c>
      <c r="T29" s="66">
        <v>17523</v>
      </c>
      <c r="U29" s="60">
        <f t="shared" si="11"/>
        <v>49523</v>
      </c>
      <c r="V29" s="66">
        <v>15000</v>
      </c>
      <c r="W29" s="66">
        <v>15000</v>
      </c>
      <c r="X29" s="66">
        <v>15000</v>
      </c>
      <c r="Y29" s="60">
        <f t="shared" si="12"/>
        <v>45000</v>
      </c>
    </row>
    <row r="30" spans="2:25" ht="18.75" customHeight="1">
      <c r="B30" s="55"/>
      <c r="C30" s="56" t="s">
        <v>23</v>
      </c>
      <c r="D30" s="64" t="s">
        <v>39</v>
      </c>
      <c r="E30" s="57">
        <f t="shared" si="8"/>
        <v>1288330</v>
      </c>
      <c r="F30" s="66">
        <v>107360</v>
      </c>
      <c r="G30" s="58"/>
      <c r="H30" s="58"/>
      <c r="I30" s="67"/>
      <c r="J30" s="59"/>
      <c r="K30" s="66">
        <v>150000</v>
      </c>
      <c r="L30" s="66">
        <v>150000</v>
      </c>
      <c r="M30" s="60">
        <f t="shared" si="9"/>
        <v>407360</v>
      </c>
      <c r="N30" s="58">
        <v>140000</v>
      </c>
      <c r="O30" s="66">
        <v>140000</v>
      </c>
      <c r="P30" s="66">
        <v>140000</v>
      </c>
      <c r="Q30" s="60">
        <f t="shared" si="10"/>
        <v>420000</v>
      </c>
      <c r="R30" s="66">
        <v>120000</v>
      </c>
      <c r="S30" s="66">
        <v>120000</v>
      </c>
      <c r="T30" s="66">
        <v>60190</v>
      </c>
      <c r="U30" s="60">
        <f t="shared" si="11"/>
        <v>300190</v>
      </c>
      <c r="V30" s="66">
        <v>60000</v>
      </c>
      <c r="W30" s="66">
        <v>60000</v>
      </c>
      <c r="X30" s="66">
        <v>40780</v>
      </c>
      <c r="Y30" s="60">
        <f t="shared" si="12"/>
        <v>160780</v>
      </c>
    </row>
    <row r="31" spans="2:25" ht="19.5" customHeight="1">
      <c r="B31" s="55"/>
      <c r="C31" s="56"/>
      <c r="D31" s="64" t="s">
        <v>40</v>
      </c>
      <c r="E31" s="57">
        <f t="shared" si="8"/>
        <v>231020</v>
      </c>
      <c r="F31" s="66">
        <v>19251</v>
      </c>
      <c r="G31" s="58"/>
      <c r="H31" s="58"/>
      <c r="I31" s="67"/>
      <c r="J31" s="59"/>
      <c r="K31" s="66">
        <v>30000</v>
      </c>
      <c r="L31" s="66">
        <v>30000</v>
      </c>
      <c r="M31" s="60">
        <f t="shared" si="9"/>
        <v>79251</v>
      </c>
      <c r="N31" s="58">
        <v>30000</v>
      </c>
      <c r="O31" s="66">
        <v>30000</v>
      </c>
      <c r="P31" s="66">
        <v>30000</v>
      </c>
      <c r="Q31" s="60">
        <f t="shared" si="10"/>
        <v>90000</v>
      </c>
      <c r="R31" s="66">
        <v>15000</v>
      </c>
      <c r="S31" s="66">
        <v>15000</v>
      </c>
      <c r="T31" s="66">
        <v>7769</v>
      </c>
      <c r="U31" s="60">
        <f t="shared" si="11"/>
        <v>37769</v>
      </c>
      <c r="V31" s="66">
        <v>8000</v>
      </c>
      <c r="W31" s="66">
        <v>8000</v>
      </c>
      <c r="X31" s="66">
        <v>8000</v>
      </c>
      <c r="Y31" s="60">
        <f t="shared" si="12"/>
        <v>24000</v>
      </c>
    </row>
    <row r="32" spans="2:25" ht="17.25" customHeight="1">
      <c r="B32" s="55"/>
      <c r="C32" s="56"/>
      <c r="D32" s="64" t="s">
        <v>41</v>
      </c>
      <c r="E32" s="57">
        <f t="shared" si="8"/>
        <v>149780</v>
      </c>
      <c r="F32" s="66">
        <v>12481</v>
      </c>
      <c r="G32" s="58"/>
      <c r="H32" s="58"/>
      <c r="I32" s="67"/>
      <c r="J32" s="59"/>
      <c r="K32" s="66">
        <v>15000</v>
      </c>
      <c r="L32" s="66">
        <v>15000</v>
      </c>
      <c r="M32" s="60">
        <f t="shared" si="9"/>
        <v>42481</v>
      </c>
      <c r="N32" s="58">
        <v>15000</v>
      </c>
      <c r="O32" s="66">
        <v>15000</v>
      </c>
      <c r="P32" s="66">
        <v>15000</v>
      </c>
      <c r="Q32" s="60">
        <f t="shared" si="10"/>
        <v>45000</v>
      </c>
      <c r="R32" s="66">
        <v>15000</v>
      </c>
      <c r="S32" s="66">
        <v>15000</v>
      </c>
      <c r="T32" s="66">
        <v>15000</v>
      </c>
      <c r="U32" s="60">
        <f t="shared" si="11"/>
        <v>45000</v>
      </c>
      <c r="V32" s="66">
        <v>7299</v>
      </c>
      <c r="W32" s="66">
        <v>5000</v>
      </c>
      <c r="X32" s="66">
        <v>5000</v>
      </c>
      <c r="Y32" s="60">
        <f t="shared" si="12"/>
        <v>17299</v>
      </c>
    </row>
    <row r="33" spans="2:25" ht="17.25" customHeight="1">
      <c r="B33" s="55"/>
      <c r="C33" s="56"/>
      <c r="D33" s="64" t="s">
        <v>59</v>
      </c>
      <c r="E33" s="57">
        <f t="shared" si="8"/>
        <v>337500</v>
      </c>
      <c r="F33" s="66">
        <v>28125</v>
      </c>
      <c r="G33" s="58"/>
      <c r="H33" s="58"/>
      <c r="I33" s="67"/>
      <c r="J33" s="59"/>
      <c r="K33" s="66">
        <v>35000</v>
      </c>
      <c r="L33" s="66">
        <v>35000</v>
      </c>
      <c r="M33" s="60">
        <f t="shared" si="9"/>
        <v>98125</v>
      </c>
      <c r="N33" s="58">
        <v>35000</v>
      </c>
      <c r="O33" s="66">
        <v>35000</v>
      </c>
      <c r="P33" s="66">
        <v>35000</v>
      </c>
      <c r="Q33" s="60">
        <f t="shared" si="10"/>
        <v>105000</v>
      </c>
      <c r="R33" s="66">
        <v>35000</v>
      </c>
      <c r="S33" s="66">
        <v>35000</v>
      </c>
      <c r="T33" s="66">
        <v>25375</v>
      </c>
      <c r="U33" s="60">
        <f t="shared" si="11"/>
        <v>95375</v>
      </c>
      <c r="V33" s="66">
        <v>13000</v>
      </c>
      <c r="W33" s="66">
        <v>13000</v>
      </c>
      <c r="X33" s="66">
        <v>13000</v>
      </c>
      <c r="Y33" s="60">
        <f t="shared" si="12"/>
        <v>39000</v>
      </c>
    </row>
    <row r="34" spans="2:25" ht="12.75">
      <c r="B34" s="55"/>
      <c r="C34" s="56"/>
      <c r="D34" s="64" t="s">
        <v>42</v>
      </c>
      <c r="E34" s="57">
        <f t="shared" si="8"/>
        <v>3597170</v>
      </c>
      <c r="F34" s="66">
        <v>299764</v>
      </c>
      <c r="G34" s="58"/>
      <c r="H34" s="58"/>
      <c r="I34" s="67"/>
      <c r="J34" s="59"/>
      <c r="K34" s="66">
        <v>407000</v>
      </c>
      <c r="L34" s="66">
        <v>311453</v>
      </c>
      <c r="M34" s="60">
        <f t="shared" si="9"/>
        <v>1018217</v>
      </c>
      <c r="N34" s="58">
        <v>301000</v>
      </c>
      <c r="O34" s="66">
        <v>301000</v>
      </c>
      <c r="P34" s="66">
        <v>346400</v>
      </c>
      <c r="Q34" s="60">
        <f t="shared" si="10"/>
        <v>948400</v>
      </c>
      <c r="R34" s="66">
        <v>301000</v>
      </c>
      <c r="S34" s="66">
        <v>301000</v>
      </c>
      <c r="T34" s="66">
        <v>692931</v>
      </c>
      <c r="U34" s="67">
        <f t="shared" si="11"/>
        <v>1294931</v>
      </c>
      <c r="V34" s="66">
        <v>114220</v>
      </c>
      <c r="W34" s="66">
        <v>110701</v>
      </c>
      <c r="X34" s="66">
        <v>110701</v>
      </c>
      <c r="Y34" s="67">
        <f t="shared" si="12"/>
        <v>335622</v>
      </c>
    </row>
    <row r="35" spans="2:25" ht="12.75">
      <c r="B35" s="55"/>
      <c r="C35" s="56"/>
      <c r="D35" s="64" t="s">
        <v>27</v>
      </c>
      <c r="E35" s="57">
        <f t="shared" si="8"/>
        <v>80000</v>
      </c>
      <c r="F35" s="66">
        <v>11789</v>
      </c>
      <c r="G35" s="58"/>
      <c r="H35" s="58"/>
      <c r="I35" s="67"/>
      <c r="J35" s="59"/>
      <c r="K35" s="66">
        <v>6201</v>
      </c>
      <c r="L35" s="66">
        <v>6201</v>
      </c>
      <c r="M35" s="60">
        <f t="shared" si="9"/>
        <v>24191</v>
      </c>
      <c r="N35" s="58">
        <v>6200</v>
      </c>
      <c r="O35" s="66">
        <v>6200</v>
      </c>
      <c r="P35" s="66">
        <v>6200</v>
      </c>
      <c r="Q35" s="60">
        <f t="shared" si="10"/>
        <v>18600</v>
      </c>
      <c r="R35" s="66">
        <v>6200</v>
      </c>
      <c r="S35" s="66">
        <v>6200</v>
      </c>
      <c r="T35" s="66">
        <v>6200</v>
      </c>
      <c r="U35" s="60">
        <f t="shared" si="11"/>
        <v>18600</v>
      </c>
      <c r="V35" s="66">
        <v>6200</v>
      </c>
      <c r="W35" s="66">
        <v>6200</v>
      </c>
      <c r="X35" s="66">
        <v>6209</v>
      </c>
      <c r="Y35" s="60">
        <f t="shared" si="12"/>
        <v>18609</v>
      </c>
    </row>
    <row r="36" spans="2:25" ht="12.75">
      <c r="B36" s="55"/>
      <c r="C36" s="56"/>
      <c r="D36" s="74" t="s">
        <v>66</v>
      </c>
      <c r="E36" s="57">
        <f t="shared" si="8"/>
        <v>37250</v>
      </c>
      <c r="F36" s="66">
        <v>6208</v>
      </c>
      <c r="G36" s="58"/>
      <c r="H36" s="58"/>
      <c r="I36" s="67"/>
      <c r="J36" s="59"/>
      <c r="K36" s="66">
        <v>1700</v>
      </c>
      <c r="L36" s="66">
        <v>1700</v>
      </c>
      <c r="M36" s="60">
        <f t="shared" si="9"/>
        <v>9608</v>
      </c>
      <c r="N36" s="66">
        <v>3200</v>
      </c>
      <c r="O36" s="66">
        <v>3200</v>
      </c>
      <c r="P36" s="66">
        <v>3200</v>
      </c>
      <c r="Q36" s="60">
        <f t="shared" si="10"/>
        <v>9600</v>
      </c>
      <c r="R36" s="66">
        <v>3200</v>
      </c>
      <c r="S36" s="66">
        <v>3200</v>
      </c>
      <c r="T36" s="66">
        <v>2642</v>
      </c>
      <c r="U36" s="60">
        <f t="shared" si="11"/>
        <v>9042</v>
      </c>
      <c r="V36" s="66">
        <v>3000</v>
      </c>
      <c r="W36" s="66">
        <v>3000</v>
      </c>
      <c r="X36" s="66">
        <v>3000</v>
      </c>
      <c r="Y36" s="60">
        <f t="shared" si="12"/>
        <v>9000</v>
      </c>
    </row>
    <row r="37" spans="2:25" ht="12.75">
      <c r="B37" s="55"/>
      <c r="C37" s="56"/>
      <c r="D37" s="64" t="s">
        <v>63</v>
      </c>
      <c r="E37" s="57">
        <f t="shared" si="8"/>
        <v>10750</v>
      </c>
      <c r="F37" s="76">
        <v>1000</v>
      </c>
      <c r="G37" s="58"/>
      <c r="H37" s="58"/>
      <c r="I37" s="67"/>
      <c r="J37" s="59"/>
      <c r="K37" s="66">
        <v>1100</v>
      </c>
      <c r="L37" s="66">
        <v>1100</v>
      </c>
      <c r="M37" s="60">
        <f t="shared" si="9"/>
        <v>3200</v>
      </c>
      <c r="N37" s="66">
        <v>1100</v>
      </c>
      <c r="O37" s="66">
        <v>1100</v>
      </c>
      <c r="P37" s="66">
        <v>1100</v>
      </c>
      <c r="Q37" s="60">
        <f t="shared" si="10"/>
        <v>3300</v>
      </c>
      <c r="R37" s="66">
        <v>1100</v>
      </c>
      <c r="S37" s="66">
        <v>675</v>
      </c>
      <c r="T37" s="66">
        <v>1100</v>
      </c>
      <c r="U37" s="60">
        <f t="shared" si="11"/>
        <v>2875</v>
      </c>
      <c r="V37" s="66">
        <v>575</v>
      </c>
      <c r="W37" s="66">
        <v>400</v>
      </c>
      <c r="X37" s="66">
        <v>400</v>
      </c>
      <c r="Y37" s="60">
        <f t="shared" si="12"/>
        <v>1375</v>
      </c>
    </row>
    <row r="38" spans="2:25" ht="12.75">
      <c r="B38" s="55"/>
      <c r="C38" s="56"/>
      <c r="D38" s="65" t="s">
        <v>29</v>
      </c>
      <c r="E38" s="57">
        <f>E28+E29+E30+E31+E32+E33+E34+E35+E36+E37</f>
        <v>7248310</v>
      </c>
      <c r="F38" s="57">
        <f aca="true" t="shared" si="13" ref="F38:Y38">F28+F29+F30+F31+F32+F33+F34+F35+F36+F37</f>
        <v>612353</v>
      </c>
      <c r="G38" s="57">
        <f t="shared" si="13"/>
        <v>0</v>
      </c>
      <c r="H38" s="57">
        <f t="shared" si="13"/>
        <v>0</v>
      </c>
      <c r="I38" s="57">
        <f t="shared" si="13"/>
        <v>0</v>
      </c>
      <c r="J38" s="57">
        <f t="shared" si="13"/>
        <v>0</v>
      </c>
      <c r="K38" s="57">
        <f t="shared" si="13"/>
        <v>813001</v>
      </c>
      <c r="L38" s="57">
        <f t="shared" si="13"/>
        <v>717454</v>
      </c>
      <c r="M38" s="57">
        <f t="shared" si="13"/>
        <v>2142808</v>
      </c>
      <c r="N38" s="57">
        <f t="shared" si="13"/>
        <v>697500</v>
      </c>
      <c r="O38" s="57">
        <f t="shared" si="13"/>
        <v>697500</v>
      </c>
      <c r="P38" s="57">
        <f t="shared" si="13"/>
        <v>742900</v>
      </c>
      <c r="Q38" s="57">
        <f t="shared" si="13"/>
        <v>2137900</v>
      </c>
      <c r="R38" s="57">
        <f t="shared" si="13"/>
        <v>607000</v>
      </c>
      <c r="S38" s="57">
        <f t="shared" si="13"/>
        <v>606575</v>
      </c>
      <c r="T38" s="57">
        <f t="shared" si="13"/>
        <v>923342</v>
      </c>
      <c r="U38" s="57">
        <f t="shared" si="13"/>
        <v>2136917</v>
      </c>
      <c r="V38" s="57">
        <f t="shared" si="13"/>
        <v>287294</v>
      </c>
      <c r="W38" s="57">
        <f t="shared" si="13"/>
        <v>281301</v>
      </c>
      <c r="X38" s="57">
        <f t="shared" si="13"/>
        <v>262090</v>
      </c>
      <c r="Y38" s="57">
        <f t="shared" si="13"/>
        <v>830685</v>
      </c>
    </row>
    <row r="39" spans="2:25" ht="12.75" hidden="1">
      <c r="B39" s="55"/>
      <c r="C39" s="55" t="s">
        <v>43</v>
      </c>
      <c r="D39" s="55"/>
      <c r="E39" s="60"/>
      <c r="F39" s="59"/>
      <c r="G39" s="59"/>
      <c r="H39" s="59"/>
      <c r="I39" s="59"/>
      <c r="J39" s="59"/>
      <c r="K39" s="59"/>
      <c r="L39" s="59"/>
      <c r="M39" s="68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2:25" ht="12.75">
      <c r="B40" s="55">
        <v>5</v>
      </c>
      <c r="C40" s="51" t="s">
        <v>44</v>
      </c>
      <c r="D40" s="51" t="s">
        <v>45</v>
      </c>
      <c r="E40" s="57">
        <f>M40+Q40+U40+Y40</f>
        <v>1800</v>
      </c>
      <c r="F40" s="59">
        <v>150</v>
      </c>
      <c r="G40" s="59"/>
      <c r="H40" s="59"/>
      <c r="I40" s="59"/>
      <c r="J40" s="59"/>
      <c r="K40" s="59">
        <v>825</v>
      </c>
      <c r="L40" s="59">
        <v>825</v>
      </c>
      <c r="M40" s="60">
        <f>F40+K40+L40</f>
        <v>1800</v>
      </c>
      <c r="N40" s="59">
        <v>0</v>
      </c>
      <c r="O40" s="59">
        <v>0</v>
      </c>
      <c r="P40" s="59">
        <v>0</v>
      </c>
      <c r="Q40" s="60">
        <f>N40+O40+P40</f>
        <v>0</v>
      </c>
      <c r="R40" s="59">
        <v>0</v>
      </c>
      <c r="S40" s="59">
        <v>0</v>
      </c>
      <c r="T40" s="59">
        <v>0</v>
      </c>
      <c r="U40" s="60">
        <f>R40+S40+T40</f>
        <v>0</v>
      </c>
      <c r="V40" s="59">
        <v>0</v>
      </c>
      <c r="W40" s="59">
        <v>0</v>
      </c>
      <c r="X40" s="59">
        <v>0</v>
      </c>
      <c r="Y40" s="60">
        <f>V40+W40+X40</f>
        <v>0</v>
      </c>
    </row>
    <row r="41" spans="2:25" ht="12.75">
      <c r="B41" s="55"/>
      <c r="C41" s="55"/>
      <c r="D41" s="65" t="s">
        <v>29</v>
      </c>
      <c r="E41" s="60">
        <f aca="true" t="shared" si="14" ref="E41:Y41">E40</f>
        <v>1800</v>
      </c>
      <c r="F41" s="60">
        <f t="shared" si="14"/>
        <v>150</v>
      </c>
      <c r="G41" s="60">
        <f t="shared" si="14"/>
        <v>0</v>
      </c>
      <c r="H41" s="60">
        <f t="shared" si="14"/>
        <v>0</v>
      </c>
      <c r="I41" s="60">
        <f t="shared" si="14"/>
        <v>0</v>
      </c>
      <c r="J41" s="60">
        <f t="shared" si="14"/>
        <v>0</v>
      </c>
      <c r="K41" s="60">
        <f t="shared" si="14"/>
        <v>825</v>
      </c>
      <c r="L41" s="60">
        <f t="shared" si="14"/>
        <v>825</v>
      </c>
      <c r="M41" s="60">
        <f t="shared" si="14"/>
        <v>1800</v>
      </c>
      <c r="N41" s="67">
        <f t="shared" si="14"/>
        <v>0</v>
      </c>
      <c r="O41" s="67">
        <f t="shared" si="14"/>
        <v>0</v>
      </c>
      <c r="P41" s="67">
        <f t="shared" si="14"/>
        <v>0</v>
      </c>
      <c r="Q41" s="67">
        <f t="shared" si="14"/>
        <v>0</v>
      </c>
      <c r="R41" s="67">
        <f t="shared" si="14"/>
        <v>0</v>
      </c>
      <c r="S41" s="67">
        <f t="shared" si="14"/>
        <v>0</v>
      </c>
      <c r="T41" s="67">
        <f t="shared" si="14"/>
        <v>0</v>
      </c>
      <c r="U41" s="67">
        <f t="shared" si="14"/>
        <v>0</v>
      </c>
      <c r="V41" s="67">
        <f t="shared" si="14"/>
        <v>0</v>
      </c>
      <c r="W41" s="67">
        <f t="shared" si="14"/>
        <v>0</v>
      </c>
      <c r="X41" s="67">
        <f t="shared" si="14"/>
        <v>0</v>
      </c>
      <c r="Y41" s="67">
        <f t="shared" si="14"/>
        <v>0</v>
      </c>
    </row>
    <row r="42" spans="2:25" ht="12.75">
      <c r="B42" s="51"/>
      <c r="C42" s="69" t="s">
        <v>46</v>
      </c>
      <c r="D42" s="69"/>
      <c r="E42" s="62">
        <f aca="true" t="shared" si="15" ref="E42:Y42">E21+E25+E27++E38+E41</f>
        <v>13534370</v>
      </c>
      <c r="F42" s="70">
        <f t="shared" si="15"/>
        <v>1127524</v>
      </c>
      <c r="G42" s="70" t="e">
        <f t="shared" si="15"/>
        <v>#REF!</v>
      </c>
      <c r="H42" s="70" t="e">
        <f t="shared" si="15"/>
        <v>#REF!</v>
      </c>
      <c r="I42" s="70" t="e">
        <f t="shared" si="15"/>
        <v>#REF!</v>
      </c>
      <c r="J42" s="70" t="e">
        <f t="shared" si="15"/>
        <v>#REF!</v>
      </c>
      <c r="K42" s="70">
        <f t="shared" si="15"/>
        <v>1361813</v>
      </c>
      <c r="L42" s="70">
        <f t="shared" si="15"/>
        <v>1267543</v>
      </c>
      <c r="M42" s="62">
        <f t="shared" si="15"/>
        <v>3756880</v>
      </c>
      <c r="N42" s="70">
        <f t="shared" si="15"/>
        <v>1234869</v>
      </c>
      <c r="O42" s="70">
        <f t="shared" si="15"/>
        <v>1233869</v>
      </c>
      <c r="P42" s="70">
        <f t="shared" si="15"/>
        <v>1280262</v>
      </c>
      <c r="Q42" s="70">
        <f t="shared" si="15"/>
        <v>3749000</v>
      </c>
      <c r="R42" s="70">
        <f t="shared" si="15"/>
        <v>1143330</v>
      </c>
      <c r="S42" s="70">
        <f t="shared" si="15"/>
        <v>1142905</v>
      </c>
      <c r="T42" s="70">
        <f t="shared" si="15"/>
        <v>1462765</v>
      </c>
      <c r="U42" s="70">
        <f t="shared" si="15"/>
        <v>3749000</v>
      </c>
      <c r="V42" s="70">
        <f>V21+V25+V27+V38+V41</f>
        <v>803715</v>
      </c>
      <c r="W42" s="70">
        <f>W21+W25+W27+W38+W41</f>
        <v>751571</v>
      </c>
      <c r="X42" s="70">
        <f>X21+X25+X27+X38+X41</f>
        <v>724204</v>
      </c>
      <c r="Y42" s="70">
        <f t="shared" si="15"/>
        <v>2279490</v>
      </c>
    </row>
    <row r="43" spans="2:25" ht="12.75">
      <c r="B43" s="15"/>
      <c r="C43" s="6"/>
      <c r="D43" s="6"/>
      <c r="E43" s="16">
        <f>M42+Q42+U42+Y42</f>
        <v>13534370</v>
      </c>
      <c r="F43" s="17"/>
      <c r="G43" s="18"/>
      <c r="H43" s="19"/>
      <c r="I43" s="8"/>
      <c r="J43" s="5"/>
      <c r="K43" s="17"/>
      <c r="L43" s="17"/>
      <c r="M43" s="20">
        <f>F42+K42+L42</f>
        <v>3756880</v>
      </c>
      <c r="N43" s="17"/>
      <c r="O43" s="17"/>
      <c r="P43" s="17"/>
      <c r="Q43" s="20">
        <f>N42+O42+P42</f>
        <v>3749000</v>
      </c>
      <c r="R43" s="17"/>
      <c r="S43" s="17"/>
      <c r="T43" s="17"/>
      <c r="U43" s="20">
        <f>R42+S42+T42</f>
        <v>3749000</v>
      </c>
      <c r="V43" s="17"/>
      <c r="W43" s="17"/>
      <c r="X43" s="17"/>
      <c r="Y43" s="20">
        <f>V42+W42+X42</f>
        <v>2279490</v>
      </c>
    </row>
    <row r="44" spans="2:24" ht="14.25" customHeight="1">
      <c r="B44" s="15"/>
      <c r="C44" s="5"/>
      <c r="D44" s="6" t="s">
        <v>20</v>
      </c>
      <c r="E44" s="21">
        <f>E10</f>
        <v>4058510</v>
      </c>
      <c r="F44" s="19"/>
      <c r="G44" s="18"/>
      <c r="H44" s="19"/>
      <c r="I44" s="8"/>
      <c r="J44" s="5"/>
      <c r="K44" s="6" t="s">
        <v>61</v>
      </c>
      <c r="L44" s="36">
        <f>E18</f>
        <v>6080</v>
      </c>
      <c r="N44" s="5"/>
      <c r="R44" s="22"/>
      <c r="S44" s="23"/>
      <c r="X44" s="22"/>
    </row>
    <row r="45" spans="2:24" ht="25.5" customHeight="1">
      <c r="B45" s="15"/>
      <c r="C45" s="5"/>
      <c r="D45" s="6" t="s">
        <v>22</v>
      </c>
      <c r="E45" s="21">
        <f>E11</f>
        <v>1600</v>
      </c>
      <c r="F45" s="19"/>
      <c r="G45" s="18"/>
      <c r="H45" s="19"/>
      <c r="I45" s="8"/>
      <c r="J45" s="5"/>
      <c r="K45" s="72" t="s">
        <v>64</v>
      </c>
      <c r="L45" s="36">
        <f>E36+E20</f>
        <v>74500</v>
      </c>
      <c r="N45" s="5"/>
      <c r="P45" s="36"/>
      <c r="R45" s="22"/>
      <c r="S45" s="23"/>
      <c r="X45" s="22"/>
    </row>
    <row r="46" spans="2:24" ht="22.5">
      <c r="B46" s="15"/>
      <c r="C46" s="5"/>
      <c r="D46" s="6" t="s">
        <v>24</v>
      </c>
      <c r="E46" s="21">
        <f>E12</f>
        <v>2390</v>
      </c>
      <c r="F46" s="19"/>
      <c r="G46" s="18"/>
      <c r="H46" s="19"/>
      <c r="I46" s="8"/>
      <c r="J46" s="5"/>
      <c r="K46" s="73" t="s">
        <v>65</v>
      </c>
      <c r="L46" s="36">
        <f>E19+E37</f>
        <v>21500</v>
      </c>
      <c r="N46" s="5"/>
      <c r="Q46" s="36"/>
      <c r="R46" s="22"/>
      <c r="S46" s="23"/>
      <c r="X46" s="22"/>
    </row>
    <row r="47" spans="2:24" ht="12.75">
      <c r="B47" s="15"/>
      <c r="C47" s="5"/>
      <c r="D47" s="6" t="s">
        <v>58</v>
      </c>
      <c r="E47" s="21">
        <f>E13</f>
        <v>259460</v>
      </c>
      <c r="F47" s="19"/>
      <c r="G47" s="18"/>
      <c r="H47" s="19"/>
      <c r="I47" s="8"/>
      <c r="J47" s="5"/>
      <c r="K47" s="5"/>
      <c r="N47" s="5"/>
      <c r="Q47" s="36"/>
      <c r="R47" s="22"/>
      <c r="S47" s="23"/>
      <c r="X47" s="22"/>
    </row>
    <row r="48" spans="2:19" ht="12.75">
      <c r="B48" s="15"/>
      <c r="C48" s="5"/>
      <c r="D48" s="6" t="s">
        <v>31</v>
      </c>
      <c r="E48" s="21">
        <f>E22</f>
        <v>1118960</v>
      </c>
      <c r="F48" s="19"/>
      <c r="G48" s="18"/>
      <c r="H48" s="19"/>
      <c r="I48" s="8"/>
      <c r="J48" s="5"/>
      <c r="K48" s="5"/>
      <c r="N48" s="5"/>
      <c r="O48" s="5"/>
      <c r="S48" s="24"/>
    </row>
    <row r="49" spans="2:23" ht="12.75">
      <c r="B49" s="15"/>
      <c r="C49" s="5"/>
      <c r="D49" s="6" t="s">
        <v>47</v>
      </c>
      <c r="E49" s="21">
        <f>E23</f>
        <v>81620</v>
      </c>
      <c r="F49" s="19"/>
      <c r="G49" s="18"/>
      <c r="H49" s="19"/>
      <c r="I49" s="8"/>
      <c r="J49" s="5"/>
      <c r="K49" s="5"/>
      <c r="N49" s="5" t="s">
        <v>50</v>
      </c>
      <c r="O49"/>
      <c r="P49"/>
      <c r="Q49" s="30">
        <v>13534370</v>
      </c>
      <c r="S49" s="25"/>
      <c r="T49" s="13"/>
      <c r="U49" s="13"/>
      <c r="V49" s="13"/>
      <c r="W49" s="13"/>
    </row>
    <row r="50" spans="2:23" ht="12.75">
      <c r="B50" s="15"/>
      <c r="C50" s="26"/>
      <c r="D50" s="27" t="s">
        <v>48</v>
      </c>
      <c r="E50" s="21">
        <f>E28</f>
        <v>1323940</v>
      </c>
      <c r="F50" s="19"/>
      <c r="G50" s="18"/>
      <c r="H50" s="19"/>
      <c r="I50" s="8"/>
      <c r="J50" s="5"/>
      <c r="K50" s="5"/>
      <c r="N50" s="32" t="s">
        <v>52</v>
      </c>
      <c r="O50" s="33"/>
      <c r="P50" s="34"/>
      <c r="Q50" s="30">
        <f>E42</f>
        <v>13534370</v>
      </c>
      <c r="T50" s="28"/>
      <c r="U50" s="13"/>
      <c r="V50" s="13"/>
      <c r="W50" s="13"/>
    </row>
    <row r="51" spans="2:23" ht="12.75">
      <c r="B51" s="15"/>
      <c r="C51" s="29"/>
      <c r="D51" s="6" t="s">
        <v>38</v>
      </c>
      <c r="E51" s="21">
        <f>E29</f>
        <v>192570</v>
      </c>
      <c r="F51" s="19"/>
      <c r="G51" s="18"/>
      <c r="H51" s="19"/>
      <c r="I51" s="8"/>
      <c r="J51" s="5"/>
      <c r="K51" s="5"/>
      <c r="N51" s="19" t="s">
        <v>53</v>
      </c>
      <c r="P51"/>
      <c r="Q51" s="36">
        <f>Q49-Q50</f>
        <v>0</v>
      </c>
      <c r="S51" s="13"/>
      <c r="T51" s="13"/>
      <c r="U51" s="13"/>
      <c r="V51" s="13"/>
      <c r="W51" s="13"/>
    </row>
    <row r="52" spans="2:23" ht="12.75">
      <c r="B52" s="15"/>
      <c r="C52" s="29"/>
      <c r="D52" s="6" t="s">
        <v>49</v>
      </c>
      <c r="E52" s="21">
        <f>E30</f>
        <v>1288330</v>
      </c>
      <c r="F52" s="19"/>
      <c r="G52" s="18"/>
      <c r="H52" s="19"/>
      <c r="I52" s="8"/>
      <c r="J52" s="5"/>
      <c r="K52" s="5"/>
      <c r="L52"/>
      <c r="M52"/>
      <c r="N52" s="19"/>
      <c r="P52"/>
      <c r="Q52"/>
      <c r="S52" s="14"/>
      <c r="T52" s="13"/>
      <c r="U52" s="13"/>
      <c r="V52" s="13"/>
      <c r="W52" s="13"/>
    </row>
    <row r="53" spans="2:23" ht="12.75">
      <c r="B53" s="15"/>
      <c r="C53" s="29"/>
      <c r="D53" s="6" t="s">
        <v>51</v>
      </c>
      <c r="E53" s="31">
        <f>E31</f>
        <v>231020</v>
      </c>
      <c r="F53" s="19"/>
      <c r="G53" s="18"/>
      <c r="H53" s="19"/>
      <c r="I53" s="8"/>
      <c r="J53" s="5"/>
      <c r="K53" s="32"/>
      <c r="L53" s="33"/>
      <c r="M53" s="34"/>
      <c r="N53" s="19"/>
      <c r="P53"/>
      <c r="Q53"/>
      <c r="S53" s="13"/>
      <c r="T53" s="13"/>
      <c r="U53" s="13"/>
      <c r="V53" s="13"/>
      <c r="W53" s="13"/>
    </row>
    <row r="54" spans="2:23" ht="12.75">
      <c r="B54" s="15"/>
      <c r="C54" s="6"/>
      <c r="D54" s="6" t="s">
        <v>41</v>
      </c>
      <c r="E54" s="31">
        <f>E32</f>
        <v>149780</v>
      </c>
      <c r="F54" s="19"/>
      <c r="G54" s="35"/>
      <c r="H54" s="19"/>
      <c r="I54" s="36"/>
      <c r="K54" s="19"/>
      <c r="M54"/>
      <c r="N54" s="19"/>
      <c r="S54" s="13"/>
      <c r="T54" s="13"/>
      <c r="U54" s="13"/>
      <c r="V54" s="13"/>
      <c r="W54" s="13"/>
    </row>
    <row r="55" spans="4:23" ht="12.75">
      <c r="D55" s="4" t="s">
        <v>54</v>
      </c>
      <c r="E55" s="37">
        <f>E34</f>
        <v>3597170</v>
      </c>
      <c r="K55" s="19"/>
      <c r="M55"/>
      <c r="N55"/>
      <c r="S55" s="13"/>
      <c r="T55" s="13"/>
      <c r="U55" s="13"/>
      <c r="V55" s="13"/>
      <c r="W55" s="13"/>
    </row>
    <row r="56" spans="2:23" ht="12.75">
      <c r="B56" s="15"/>
      <c r="C56" s="6"/>
      <c r="D56" s="6" t="s">
        <v>55</v>
      </c>
      <c r="E56" s="31">
        <f>E16+E35</f>
        <v>381470</v>
      </c>
      <c r="F56" s="19"/>
      <c r="G56" s="35"/>
      <c r="H56" s="19"/>
      <c r="I56" s="36"/>
      <c r="K56" s="19"/>
      <c r="M56"/>
      <c r="N56"/>
      <c r="S56" s="13"/>
      <c r="V56" s="13"/>
      <c r="W56" s="13"/>
    </row>
    <row r="57" spans="2:22" ht="12.75">
      <c r="B57" s="15"/>
      <c r="C57" s="6"/>
      <c r="D57" s="6" t="s">
        <v>26</v>
      </c>
      <c r="E57" s="38">
        <f>E15+E26</f>
        <v>179090</v>
      </c>
      <c r="F57" s="19"/>
      <c r="G57" s="35"/>
      <c r="H57" s="19"/>
      <c r="I57" s="36"/>
      <c r="K57" s="19"/>
      <c r="S57" s="39"/>
      <c r="V57" s="39"/>
    </row>
    <row r="58" spans="2:11" ht="12.75">
      <c r="B58" s="15"/>
      <c r="C58" s="6"/>
      <c r="D58" s="6" t="s">
        <v>25</v>
      </c>
      <c r="E58" s="21">
        <f>E14</f>
        <v>130310</v>
      </c>
      <c r="F58" s="19"/>
      <c r="G58" s="35"/>
      <c r="H58" s="19"/>
      <c r="I58" s="36"/>
      <c r="K58" s="19"/>
    </row>
    <row r="59" spans="2:9" ht="12.75">
      <c r="B59" s="15"/>
      <c r="C59" s="6"/>
      <c r="D59" s="6" t="s">
        <v>45</v>
      </c>
      <c r="E59" s="31">
        <f>E40</f>
        <v>1800</v>
      </c>
      <c r="F59" s="19"/>
      <c r="G59" s="35"/>
      <c r="H59" s="19"/>
      <c r="I59" s="36"/>
    </row>
    <row r="60" spans="2:9" ht="12.75" customHeight="1">
      <c r="B60" s="15"/>
      <c r="C60" s="6"/>
      <c r="D60" s="40" t="s">
        <v>67</v>
      </c>
      <c r="E60" s="77">
        <f>E17+E24</f>
        <v>96770</v>
      </c>
      <c r="F60" s="19"/>
      <c r="G60" s="35"/>
      <c r="H60" s="19"/>
      <c r="I60" s="36"/>
    </row>
    <row r="61" spans="1:17" ht="12.75">
      <c r="A61" s="3"/>
      <c r="B61" s="3"/>
      <c r="C61" s="42"/>
      <c r="D61" s="42" t="s">
        <v>59</v>
      </c>
      <c r="E61" s="41">
        <f>E33</f>
        <v>337500</v>
      </c>
      <c r="F61" s="43"/>
      <c r="G61" s="44" t="s">
        <v>56</v>
      </c>
      <c r="H61" s="43">
        <v>5622.9</v>
      </c>
      <c r="I61" s="45" t="e">
        <f>#REF!+#REF!+#REF!+#REF!+#REF!+#REF!+#REF!+#REF!+#REF!+#REF!+#REF!</f>
        <v>#REF!</v>
      </c>
      <c r="J61" s="46" t="s">
        <v>57</v>
      </c>
      <c r="K61" s="7"/>
      <c r="L61" s="7"/>
      <c r="M61" s="3"/>
      <c r="N61" s="3"/>
      <c r="O61" s="3"/>
      <c r="P61" s="3"/>
      <c r="Q61" s="3"/>
    </row>
    <row r="62" spans="6:8" ht="12.75">
      <c r="F62" s="36"/>
      <c r="G62" s="15"/>
      <c r="H62" s="36"/>
    </row>
    <row r="64" spans="3:5" ht="12.75">
      <c r="C64" s="47"/>
      <c r="D64" s="47"/>
      <c r="E64" s="47"/>
    </row>
    <row r="65" ht="12.75">
      <c r="F65" s="48"/>
    </row>
    <row r="66" ht="12.75">
      <c r="F66" s="48"/>
    </row>
    <row r="67" ht="12.75">
      <c r="F67" s="48"/>
    </row>
    <row r="68" ht="12.75">
      <c r="F68" s="48"/>
    </row>
    <row r="69" ht="12.75">
      <c r="F69" s="48"/>
    </row>
    <row r="70" ht="12.75">
      <c r="F70" s="48"/>
    </row>
    <row r="71" ht="12.75">
      <c r="F71" s="48"/>
    </row>
    <row r="73" spans="3:6" ht="12.75">
      <c r="C73" s="4"/>
      <c r="D73" s="4"/>
      <c r="E73" s="4"/>
      <c r="F73" s="49"/>
    </row>
    <row r="74" ht="12.75">
      <c r="F74" s="36"/>
    </row>
    <row r="75" ht="12.75">
      <c r="F75" s="36"/>
    </row>
    <row r="77" spans="3:5" ht="12.75">
      <c r="C77" s="4"/>
      <c r="D77" s="4"/>
      <c r="E77" s="4"/>
    </row>
    <row r="78" ht="12.75">
      <c r="F78" s="36"/>
    </row>
    <row r="79" ht="12.75">
      <c r="F79" s="36"/>
    </row>
    <row r="80" ht="12.75">
      <c r="F80" s="36"/>
    </row>
    <row r="81" ht="12.75">
      <c r="F81" s="36"/>
    </row>
    <row r="82" ht="12.75">
      <c r="F82" s="36"/>
    </row>
    <row r="83" ht="12.75">
      <c r="F83" s="36"/>
    </row>
    <row r="84" ht="12.75">
      <c r="F84" s="36"/>
    </row>
    <row r="85" ht="12.75">
      <c r="F85" s="49"/>
    </row>
  </sheetData>
  <printOptions/>
  <pageMargins left="0.39375" right="0.39375" top="0.9840277777777778" bottom="0.9840277777777778" header="0.5118055555555556" footer="0.5118055555555556"/>
  <pageSetup horizontalDpi="300" verticalDpi="300" orientation="portrait" paperSize="8" scale="85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cjastm</cp:lastModifiedBy>
  <cp:lastPrinted>2016-02-08T06:59:43Z</cp:lastPrinted>
  <dcterms:created xsi:type="dcterms:W3CDTF">2015-04-02T07:42:48Z</dcterms:created>
  <dcterms:modified xsi:type="dcterms:W3CDTF">2016-06-16T06:06:09Z</dcterms:modified>
  <cp:category/>
  <cp:version/>
  <cp:contentType/>
  <cp:contentStatus/>
</cp:coreProperties>
</file>